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IMPACT FEES\2018 Update\"/>
    </mc:Choice>
  </mc:AlternateContent>
  <bookViews>
    <workbookView xWindow="0" yWindow="0" windowWidth="15360" windowHeight="7305" activeTab="1"/>
  </bookViews>
  <sheets>
    <sheet name="SingleFamily" sheetId="1" r:id="rId1"/>
    <sheet name="Calc" sheetId="2" r:id="rId2"/>
    <sheet name="Receipt" sheetId="3" r:id="rId3"/>
  </sheets>
  <definedNames>
    <definedName name="direction">Calc!$G$10</definedName>
    <definedName name="_xlnm.Print_Area" localSheetId="1">Calc!$E$4:$J$56</definedName>
  </definedNames>
  <calcPr calcId="162913"/>
  <extLst>
    <ext uri="GoogleSheetsCustomDataVersion2">
      <go:sheetsCustomData xmlns:go="http://customooxmlschemas.google.com/" r:id="rId7" roundtripDataChecksum="se5QyfbOCa5AiDMCgkW4e8d7Z/a4RHBXKMyjbthodUI="/>
    </ext>
  </extLst>
</workbook>
</file>

<file path=xl/calcChain.xml><?xml version="1.0" encoding="utf-8"?>
<calcChain xmlns="http://schemas.openxmlformats.org/spreadsheetml/2006/main">
  <c r="E36" i="3" l="1"/>
  <c r="B13" i="3"/>
  <c r="B12" i="3"/>
  <c r="B2" i="3"/>
  <c r="B1" i="3"/>
  <c r="I51" i="2"/>
  <c r="G51" i="2"/>
  <c r="C19" i="3" s="1"/>
  <c r="C23" i="3" s="1"/>
  <c r="I50" i="2"/>
  <c r="B27" i="3" s="1"/>
  <c r="G50" i="2"/>
  <c r="B19" i="3" s="1"/>
  <c r="I49" i="2"/>
  <c r="D27" i="3" s="1"/>
  <c r="G49" i="2"/>
  <c r="J49" i="2" s="1"/>
  <c r="E35" i="1"/>
  <c r="E30" i="1"/>
  <c r="E26" i="1"/>
  <c r="E22" i="1"/>
  <c r="E18" i="1"/>
  <c r="I52" i="2" l="1"/>
  <c r="B23" i="3"/>
  <c r="C31" i="3"/>
  <c r="J50" i="2"/>
  <c r="G52" i="2"/>
  <c r="L51" i="2" s="1"/>
  <c r="O51" i="2" s="1"/>
  <c r="C27" i="3"/>
  <c r="E27" i="3" s="1"/>
  <c r="D19" i="3"/>
  <c r="D23" i="3" s="1"/>
  <c r="D31" i="3" s="1"/>
  <c r="J51" i="2"/>
  <c r="J52" i="2" l="1"/>
  <c r="E19" i="3"/>
  <c r="L50" i="2"/>
  <c r="O50" i="2" s="1"/>
  <c r="L49" i="2"/>
  <c r="O49" i="2" s="1"/>
  <c r="B31" i="3"/>
  <c r="E31" i="3" s="1"/>
  <c r="E23" i="3"/>
</calcChain>
</file>

<file path=xl/sharedStrings.xml><?xml version="1.0" encoding="utf-8"?>
<sst xmlns="http://schemas.openxmlformats.org/spreadsheetml/2006/main" count="179" uniqueCount="109">
  <si>
    <t>IMPACT FEE SUMMARY RECORD</t>
  </si>
  <si>
    <t>[projects/0311impact/sum'y]</t>
  </si>
  <si>
    <t>Parcel ID:</t>
  </si>
  <si>
    <t>Parcel Address:</t>
  </si>
  <si>
    <t>Legal Description:</t>
  </si>
  <si>
    <t>Plat Records Ref.:</t>
  </si>
  <si>
    <t>Record Owner:</t>
  </si>
  <si>
    <t>Deed Records Ref:</t>
  </si>
  <si>
    <t>Roadway Service Area:</t>
  </si>
  <si>
    <t xml:space="preserve">  East</t>
  </si>
  <si>
    <t xml:space="preserve">  West</t>
  </si>
  <si>
    <t>WATER</t>
  </si>
  <si>
    <t>SEWER</t>
  </si>
  <si>
    <t>ROADS</t>
  </si>
  <si>
    <t>TOTAL</t>
  </si>
  <si>
    <t>A</t>
  </si>
  <si>
    <t>Assessment at time of platting (if any) = Maximum Chargable I.F.</t>
  </si>
  <si>
    <t>B</t>
  </si>
  <si>
    <t>Fees calculated as due on application for bldg. permit, water &amp;/or sewer service:</t>
  </si>
  <si>
    <t>C</t>
  </si>
  <si>
    <t>Credits due per City Secretary's records (ref.:____________________):</t>
  </si>
  <si>
    <t>D</t>
  </si>
  <si>
    <t>Adjusted fees due * &amp; payable on issuance of permit or approval of service:</t>
  </si>
  <si>
    <t>*</t>
  </si>
  <si>
    <t>( = B minus C if &lt; A, else A)</t>
  </si>
  <si>
    <t>E</t>
  </si>
  <si>
    <t>Amount Paid on (date):</t>
  </si>
  <si>
    <t>WORKING COPY!!!!  ONLY PRINT COLUMN E THRU I</t>
  </si>
  <si>
    <t>PRELIMINARY UPDATE</t>
  </si>
  <si>
    <t>LOCATION</t>
  </si>
  <si>
    <t>INCLUDE ADDRESS WITH "ESTIMATE - "</t>
  </si>
  <si>
    <r>
      <rPr>
        <b/>
        <sz val="8"/>
        <color theme="1"/>
        <rFont val="Arial"/>
      </rPr>
      <t>IMPACT FEE EQUIVALENCY TABLES AND CHARGES</t>
    </r>
    <r>
      <rPr>
        <sz val="8"/>
        <color theme="1"/>
        <rFont val="Arial"/>
      </rPr>
      <t xml:space="preserve"> (1)</t>
    </r>
  </si>
  <si>
    <t>Date</t>
  </si>
  <si>
    <r>
      <rPr>
        <b/>
        <sz val="8"/>
        <color theme="1"/>
        <rFont val="Arial"/>
      </rPr>
      <t>Land Use / Vehicle-Mile Table</t>
    </r>
    <r>
      <rPr>
        <sz val="8"/>
        <color theme="1"/>
        <rFont val="Arial"/>
      </rPr>
      <t xml:space="preserve"> (Exhibit 1)</t>
    </r>
  </si>
  <si>
    <t>1. Is the tract East or West of FM 986 /</t>
  </si>
  <si>
    <t>(E/W)</t>
  </si>
  <si>
    <t xml:space="preserve">    S. Rockwall-Windsor-FM2578?</t>
  </si>
  <si>
    <t>W</t>
  </si>
  <si>
    <t>LAND USE</t>
  </si>
  <si>
    <t>DEVELOPMENT UNIT</t>
  </si>
  <si>
    <t>SERVICE UNIT</t>
  </si>
  <si>
    <t>PROPOSED</t>
  </si>
  <si>
    <t>FORMER OR</t>
  </si>
  <si>
    <t>(Veh-Mi/Dev. Unit)</t>
  </si>
  <si>
    <t>IMPROVEMENTS</t>
  </si>
  <si>
    <t>EXISTING IMPROVEMENTS</t>
  </si>
  <si>
    <t>Single-Family Residence</t>
  </si>
  <si>
    <t>D.U. (2)</t>
  </si>
  <si>
    <t>2. Enter Development Unit Data by Land Use Type: K values)</t>
  </si>
  <si>
    <t>Multi-Family Residence</t>
  </si>
  <si>
    <t>D.U.</t>
  </si>
  <si>
    <t>Office</t>
  </si>
  <si>
    <t>1,000 GFA (3)</t>
  </si>
  <si>
    <t>Single-Family Residences (number of units)</t>
  </si>
  <si>
    <t>=</t>
  </si>
  <si>
    <t>Hotel</t>
  </si>
  <si>
    <t># of Rooms</t>
  </si>
  <si>
    <t>Multi-Family Residences (number of units)</t>
  </si>
  <si>
    <t>Retail/Commercial</t>
  </si>
  <si>
    <t>Office (GFA divided by 1,000)</t>
  </si>
  <si>
    <t>Industrial</t>
  </si>
  <si>
    <t>Hotel (# of Rooms)</t>
  </si>
  <si>
    <t>Note:  non-residential is per 1000 sf</t>
  </si>
  <si>
    <t>Institutional</t>
  </si>
  <si>
    <t>Retail/Commercial (GFA / 1,000)</t>
  </si>
  <si>
    <t>Industrial (GFA divided by 1,000)</t>
  </si>
  <si>
    <t>Institutional (GFA divided by 1,000)</t>
  </si>
  <si>
    <r>
      <rPr>
        <b/>
        <sz val="8"/>
        <color theme="1"/>
        <rFont val="Arial"/>
      </rPr>
      <t>Water &amp; Wastewater Table</t>
    </r>
    <r>
      <rPr>
        <sz val="8"/>
        <color theme="1"/>
        <rFont val="Arial"/>
      </rPr>
      <t xml:space="preserve"> (Exhibit 1)</t>
    </r>
  </si>
  <si>
    <t>2. Enter Number of Water Meters</t>
  </si>
  <si>
    <t>No. of</t>
  </si>
  <si>
    <t>For All Land Uses:</t>
  </si>
  <si>
    <t>METER SIZE</t>
  </si>
  <si>
    <r>
      <rPr>
        <sz val="8"/>
        <color theme="1"/>
        <rFont val="Arial"/>
      </rPr>
      <t xml:space="preserve">     </t>
    </r>
    <r>
      <rPr>
        <b/>
        <sz val="8"/>
        <color theme="1"/>
        <rFont val="Arial"/>
      </rPr>
      <t xml:space="preserve">Required by Size </t>
    </r>
    <r>
      <rPr>
        <sz val="8"/>
        <color theme="1"/>
        <rFont val="Arial"/>
      </rPr>
      <t>(in inches)</t>
    </r>
    <r>
      <rPr>
        <b/>
        <sz val="8"/>
        <color theme="1"/>
        <rFont val="Arial"/>
      </rPr>
      <t>:</t>
    </r>
  </si>
  <si>
    <t>Meters</t>
  </si>
  <si>
    <t>(inch diameter)</t>
  </si>
  <si>
    <t>EQUIVALENTS</t>
  </si>
  <si>
    <t xml:space="preserve">  3/4</t>
  </si>
  <si>
    <t xml:space="preserve">  1-1/2</t>
  </si>
  <si>
    <t>Note:  enter the number of proposed meter</t>
  </si>
  <si>
    <t>sizes for both domestic and irrigation</t>
  </si>
  <si>
    <t>Equiv.</t>
  </si>
  <si>
    <t>3. Enter Sewer Equivalent Data:</t>
  </si>
  <si>
    <t>Fees</t>
  </si>
  <si>
    <t>SCHEDULE 1</t>
  </si>
  <si>
    <t>Max. Assessment</t>
  </si>
  <si>
    <t xml:space="preserve">  Roads West</t>
  </si>
  <si>
    <t xml:space="preserve">  Roads East</t>
  </si>
  <si>
    <t>Enter the number of meters; match the domestic</t>
  </si>
  <si>
    <t xml:space="preserve">  Water</t>
  </si>
  <si>
    <t>meter size</t>
  </si>
  <si>
    <t xml:space="preserve">  Sewer</t>
  </si>
  <si>
    <t>SCHEDULE 2 (April 19)</t>
  </si>
  <si>
    <t>Charge start 4-02-21</t>
  </si>
  <si>
    <t>Pevious rate</t>
  </si>
  <si>
    <t>For Creekside</t>
  </si>
  <si>
    <t>Percentage</t>
  </si>
  <si>
    <r>
      <rPr>
        <b/>
        <sz val="8"/>
        <color theme="1"/>
        <rFont val="Arial"/>
      </rPr>
      <t>Fee Calculations</t>
    </r>
    <r>
      <rPr>
        <sz val="8"/>
        <color theme="1"/>
        <rFont val="Arial"/>
      </rPr>
      <t xml:space="preserve"> (see Note)</t>
    </r>
    <r>
      <rPr>
        <b/>
        <sz val="8"/>
        <color theme="1"/>
        <rFont val="Arial"/>
      </rPr>
      <t>:</t>
    </r>
  </si>
  <si>
    <t>Total</t>
  </si>
  <si>
    <t xml:space="preserve">  Roads</t>
  </si>
  <si>
    <t>Notes:</t>
  </si>
  <si>
    <t xml:space="preserve"> (1) Ord. No. 2400, April 2009</t>
  </si>
  <si>
    <t xml:space="preserve">   TOTAL = (click yellow box for total)</t>
  </si>
  <si>
    <t>(2) D.U. = Development Units; i.e., the number of residences proposed.</t>
  </si>
  <si>
    <t>(3) GFA = Gross Floor Area.</t>
  </si>
  <si>
    <r>
      <rPr>
        <b/>
        <sz val="8"/>
        <color theme="1"/>
        <rFont val="Arial"/>
      </rPr>
      <t>Notes</t>
    </r>
    <r>
      <rPr>
        <sz val="8"/>
        <color theme="1"/>
        <rFont val="Arial"/>
      </rPr>
      <t xml:space="preserve">: The fee for each service (I.e., Roads, Water or Sewer) is calculated by multiplying the number of units in the D.U. column </t>
    </r>
  </si>
  <si>
    <t xml:space="preserve"> by the Service Units per D.U. in Ord. No. 2400 and, then, by the Adopted Fees in that ordinance.</t>
  </si>
  <si>
    <t>There are no impact fees on dedicated Fire Lines or Fire Sprinkler Lines. There are no sewer impact fees for irrigation meters.</t>
  </si>
  <si>
    <t>Location</t>
  </si>
  <si>
    <t xml:space="preserve">    IMPACT FEE CALCULATOR (effective 4-2-2023 thru 4-1-2024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</si>
</sst>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 d\,\ yyyy"/>
    <numFmt numFmtId="165" formatCode="&quot;$&quot;#,##0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8"/>
      <color theme="1"/>
      <name val="Arial"/>
    </font>
    <font>
      <b/>
      <sz val="20"/>
      <color rgb="FFFF0000"/>
      <name val="Arial"/>
    </font>
    <font>
      <sz val="20"/>
      <color rgb="FFFF0000"/>
      <name val="Arial"/>
    </font>
    <font>
      <sz val="8"/>
      <color rgb="FFFF0000"/>
      <name val="Arial"/>
    </font>
    <font>
      <b/>
      <sz val="11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2" borderId="2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2" borderId="2" xfId="0" applyNumberFormat="1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2" borderId="3" xfId="0" applyFont="1" applyFill="1" applyBorder="1"/>
    <xf numFmtId="0" fontId="10" fillId="0" borderId="0" xfId="0" applyFont="1"/>
    <xf numFmtId="0" fontId="5" fillId="0" borderId="1" xfId="0" applyFont="1" applyBorder="1"/>
    <xf numFmtId="164" fontId="1" fillId="0" borderId="1" xfId="0" applyNumberFormat="1" applyFont="1" applyBorder="1" applyAlignment="1"/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11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3" borderId="3" xfId="0" applyFont="1" applyFill="1" applyBorder="1"/>
    <xf numFmtId="0" fontId="5" fillId="0" borderId="8" xfId="0" applyFont="1" applyBorder="1"/>
    <xf numFmtId="0" fontId="5" fillId="2" borderId="12" xfId="0" applyFont="1" applyFill="1" applyBorder="1" applyAlignment="1">
      <alignment horizontal="center"/>
    </xf>
    <xf numFmtId="0" fontId="5" fillId="0" borderId="5" xfId="0" applyFont="1" applyBorder="1"/>
    <xf numFmtId="0" fontId="5" fillId="2" borderId="4" xfId="0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10" fillId="3" borderId="3" xfId="0" applyFont="1" applyFill="1" applyBorder="1" applyAlignment="1">
      <alignment horizontal="center"/>
    </xf>
    <xf numFmtId="44" fontId="5" fillId="0" borderId="0" xfId="0" applyNumberFormat="1" applyFont="1"/>
    <xf numFmtId="5" fontId="5" fillId="0" borderId="0" xfId="0" applyNumberFormat="1" applyFont="1" applyAlignment="1">
      <alignment horizontal="center"/>
    </xf>
    <xf numFmtId="5" fontId="10" fillId="0" borderId="0" xfId="0" applyNumberFormat="1" applyFont="1" applyAlignment="1">
      <alignment horizontal="center"/>
    </xf>
    <xf numFmtId="165" fontId="4" fillId="0" borderId="0" xfId="0" applyNumberFormat="1" applyFont="1"/>
    <xf numFmtId="5" fontId="5" fillId="0" borderId="13" xfId="0" applyNumberFormat="1" applyFont="1" applyBorder="1" applyAlignment="1">
      <alignment horizontal="center"/>
    </xf>
    <xf numFmtId="5" fontId="10" fillId="0" borderId="13" xfId="0" applyNumberFormat="1" applyFont="1" applyBorder="1" applyAlignment="1">
      <alignment horizontal="center"/>
    </xf>
    <xf numFmtId="0" fontId="5" fillId="2" borderId="3" xfId="0" applyFont="1" applyFill="1" applyBorder="1"/>
    <xf numFmtId="0" fontId="4" fillId="0" borderId="1" xfId="0" applyFont="1" applyBorder="1" applyAlignment="1">
      <alignment horizontal="center"/>
    </xf>
    <xf numFmtId="164" fontId="4" fillId="0" borderId="14" xfId="0" applyNumberFormat="1" applyFont="1" applyBorder="1"/>
    <xf numFmtId="0" fontId="4" fillId="0" borderId="14" xfId="0" applyFont="1" applyBorder="1"/>
    <xf numFmtId="0" fontId="4" fillId="0" borderId="0" xfId="0" applyFont="1"/>
    <xf numFmtId="0" fontId="4" fillId="2" borderId="2" xfId="0" applyFont="1" applyFill="1" applyBorder="1" applyAlignment="1">
      <alignment horizontal="center"/>
    </xf>
    <xf numFmtId="42" fontId="4" fillId="2" borderId="2" xfId="0" applyNumberFormat="1" applyFont="1" applyFill="1" applyBorder="1"/>
    <xf numFmtId="0" fontId="9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2.5703125" defaultRowHeight="15" customHeight="1" x14ac:dyDescent="0.2"/>
  <cols>
    <col min="1" max="1" width="20.7109375" customWidth="1"/>
    <col min="2" max="26" width="8.5703125" customWidth="1"/>
  </cols>
  <sheetData>
    <row r="1" spans="1:8" ht="12.75" customHeight="1" x14ac:dyDescent="0.2">
      <c r="A1" s="1" t="s">
        <v>0</v>
      </c>
    </row>
    <row r="2" spans="1:8" ht="12.75" customHeight="1" x14ac:dyDescent="0.2">
      <c r="F2" s="2" t="s">
        <v>1</v>
      </c>
    </row>
    <row r="3" spans="1:8" ht="12.75" customHeight="1" x14ac:dyDescent="0.2">
      <c r="A3" s="3" t="s">
        <v>2</v>
      </c>
      <c r="B3" s="4"/>
    </row>
    <row r="4" spans="1:8" ht="12.75" customHeight="1" x14ac:dyDescent="0.2">
      <c r="A4" s="3" t="s">
        <v>3</v>
      </c>
      <c r="B4" s="4"/>
      <c r="C4" s="4"/>
      <c r="D4" s="4"/>
      <c r="E4" s="4"/>
      <c r="F4" s="4"/>
      <c r="G4" s="4"/>
      <c r="H4" s="4"/>
    </row>
    <row r="5" spans="1:8" ht="12.75" customHeight="1" x14ac:dyDescent="0.2">
      <c r="A5" s="3" t="s">
        <v>4</v>
      </c>
      <c r="B5" s="4"/>
      <c r="C5" s="4"/>
      <c r="D5" s="4"/>
      <c r="E5" s="4"/>
      <c r="F5" s="4"/>
      <c r="G5" s="4"/>
      <c r="H5" s="4"/>
    </row>
    <row r="6" spans="1:8" ht="12.75" customHeight="1" x14ac:dyDescent="0.2">
      <c r="A6" s="3" t="s">
        <v>5</v>
      </c>
      <c r="B6" s="4"/>
      <c r="C6" s="4"/>
      <c r="D6" s="4"/>
      <c r="E6" s="4"/>
      <c r="F6" s="4"/>
      <c r="G6" s="4"/>
      <c r="H6" s="4"/>
    </row>
    <row r="7" spans="1:8" ht="12.75" customHeight="1" x14ac:dyDescent="0.2">
      <c r="A7" s="3" t="s">
        <v>6</v>
      </c>
      <c r="B7" s="4"/>
      <c r="C7" s="4"/>
      <c r="D7" s="4"/>
      <c r="E7" s="4"/>
      <c r="F7" s="4"/>
      <c r="G7" s="4"/>
      <c r="H7" s="4"/>
    </row>
    <row r="8" spans="1:8" ht="12.75" customHeight="1" x14ac:dyDescent="0.2">
      <c r="A8" s="3" t="s">
        <v>7</v>
      </c>
      <c r="B8" s="4"/>
      <c r="C8" s="4"/>
      <c r="D8" s="4"/>
      <c r="E8" s="4"/>
      <c r="F8" s="4"/>
      <c r="G8" s="4"/>
      <c r="H8" s="4"/>
    </row>
    <row r="9" spans="1:8" ht="12.75" customHeight="1" x14ac:dyDescent="0.2"/>
    <row r="10" spans="1:8" ht="12.75" customHeight="1" x14ac:dyDescent="0.2">
      <c r="A10" s="3" t="s">
        <v>8</v>
      </c>
    </row>
    <row r="11" spans="1:8" ht="12.75" customHeight="1" x14ac:dyDescent="0.2">
      <c r="A11" s="5" t="s">
        <v>9</v>
      </c>
      <c r="B11" s="6"/>
    </row>
    <row r="12" spans="1:8" ht="12.75" customHeight="1" x14ac:dyDescent="0.2">
      <c r="A12" s="5" t="s">
        <v>10</v>
      </c>
      <c r="B12" s="6"/>
    </row>
    <row r="13" spans="1:8" ht="12.75" customHeight="1" x14ac:dyDescent="0.2"/>
    <row r="14" spans="1:8" ht="12.75" customHeight="1" x14ac:dyDescent="0.2">
      <c r="B14" s="7" t="s">
        <v>11</v>
      </c>
      <c r="C14" s="7" t="s">
        <v>12</v>
      </c>
      <c r="D14" s="7" t="s">
        <v>13</v>
      </c>
      <c r="E14" s="7" t="s">
        <v>14</v>
      </c>
    </row>
    <row r="15" spans="1:8" ht="12.75" customHeight="1" x14ac:dyDescent="0.2"/>
    <row r="16" spans="1:8" ht="12.75" customHeight="1" x14ac:dyDescent="0.2">
      <c r="A16" s="8" t="s">
        <v>15</v>
      </c>
      <c r="B16" s="3" t="s">
        <v>16</v>
      </c>
    </row>
    <row r="17" spans="1:5" ht="12.75" customHeight="1" x14ac:dyDescent="0.2">
      <c r="A17" s="8"/>
    </row>
    <row r="18" spans="1:5" ht="12.75" customHeight="1" x14ac:dyDescent="0.2">
      <c r="A18" s="8"/>
      <c r="B18" s="9"/>
      <c r="C18" s="9"/>
      <c r="D18" s="9"/>
      <c r="E18" s="9">
        <f>B18+C18+D18</f>
        <v>0</v>
      </c>
    </row>
    <row r="19" spans="1:5" ht="12.75" customHeight="1" x14ac:dyDescent="0.2">
      <c r="A19" s="8"/>
    </row>
    <row r="20" spans="1:5" ht="12.75" customHeight="1" x14ac:dyDescent="0.2">
      <c r="A20" s="8" t="s">
        <v>17</v>
      </c>
      <c r="B20" s="3" t="s">
        <v>18</v>
      </c>
    </row>
    <row r="21" spans="1:5" ht="12.75" customHeight="1" x14ac:dyDescent="0.2">
      <c r="A21" s="8"/>
    </row>
    <row r="22" spans="1:5" ht="12.75" customHeight="1" x14ac:dyDescent="0.2">
      <c r="A22" s="8"/>
      <c r="B22" s="9"/>
      <c r="C22" s="9"/>
      <c r="D22" s="9"/>
      <c r="E22" s="9">
        <f>B22+C22+D22</f>
        <v>0</v>
      </c>
    </row>
    <row r="23" spans="1:5" ht="12.75" customHeight="1" x14ac:dyDescent="0.2">
      <c r="A23" s="8"/>
    </row>
    <row r="24" spans="1:5" ht="12.75" customHeight="1" x14ac:dyDescent="0.2">
      <c r="A24" s="8" t="s">
        <v>19</v>
      </c>
      <c r="B24" s="3" t="s">
        <v>20</v>
      </c>
    </row>
    <row r="25" spans="1:5" ht="12.75" customHeight="1" x14ac:dyDescent="0.2">
      <c r="A25" s="8"/>
    </row>
    <row r="26" spans="1:5" ht="12.75" customHeight="1" x14ac:dyDescent="0.2">
      <c r="A26" s="8"/>
      <c r="B26" s="9"/>
      <c r="C26" s="9"/>
      <c r="D26" s="9"/>
      <c r="E26" s="9">
        <f>B26+C26+D26</f>
        <v>0</v>
      </c>
    </row>
    <row r="27" spans="1:5" ht="12.75" customHeight="1" x14ac:dyDescent="0.2">
      <c r="A27" s="8"/>
    </row>
    <row r="28" spans="1:5" ht="12.75" customHeight="1" x14ac:dyDescent="0.2">
      <c r="A28" s="8" t="s">
        <v>21</v>
      </c>
      <c r="B28" s="3" t="s">
        <v>22</v>
      </c>
    </row>
    <row r="29" spans="1:5" ht="12.75" customHeight="1" x14ac:dyDescent="0.2">
      <c r="A29" s="8"/>
    </row>
    <row r="30" spans="1:5" ht="12.75" customHeight="1" x14ac:dyDescent="0.2">
      <c r="A30" s="8"/>
      <c r="B30" s="9"/>
      <c r="C30" s="9"/>
      <c r="D30" s="9"/>
      <c r="E30" s="9">
        <f>B30+C30+D30</f>
        <v>0</v>
      </c>
    </row>
    <row r="31" spans="1:5" ht="12.75" customHeight="1" x14ac:dyDescent="0.2">
      <c r="A31" s="5" t="s">
        <v>23</v>
      </c>
      <c r="B31" s="3" t="s">
        <v>24</v>
      </c>
    </row>
    <row r="32" spans="1:5" ht="12.75" customHeight="1" x14ac:dyDescent="0.2">
      <c r="A32" s="8"/>
    </row>
    <row r="33" spans="1:5" ht="12.75" customHeight="1" x14ac:dyDescent="0.2">
      <c r="A33" s="8" t="s">
        <v>25</v>
      </c>
      <c r="B33" s="3" t="s">
        <v>26</v>
      </c>
      <c r="E33" s="6"/>
    </row>
    <row r="34" spans="1:5" ht="12.75" customHeight="1" x14ac:dyDescent="0.2"/>
    <row r="35" spans="1:5" ht="12.75" customHeight="1" x14ac:dyDescent="0.2">
      <c r="B35" s="9"/>
      <c r="C35" s="9"/>
      <c r="D35" s="9"/>
      <c r="E35" s="9">
        <f>B35+C35+D35</f>
        <v>0</v>
      </c>
    </row>
    <row r="36" spans="1:5" ht="12.75" customHeight="1" x14ac:dyDescent="0.2"/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tabSelected="1" topLeftCell="A9" workbookViewId="0">
      <selection activeCell="G43" sqref="G43"/>
    </sheetView>
  </sheetViews>
  <sheetFormatPr defaultColWidth="12.5703125" defaultRowHeight="15" customHeight="1" x14ac:dyDescent="0.2"/>
  <cols>
    <col min="1" max="1" width="19.28515625" customWidth="1"/>
    <col min="2" max="2" width="15.140625" customWidth="1"/>
    <col min="3" max="3" width="12.5703125" customWidth="1"/>
    <col min="4" max="4" width="9.140625" customWidth="1"/>
    <col min="5" max="5" width="31.28515625" customWidth="1"/>
    <col min="6" max="6" width="4.5703125" customWidth="1"/>
    <col min="7" max="7" width="20.7109375" customWidth="1"/>
    <col min="8" max="8" width="2.140625" customWidth="1"/>
    <col min="9" max="9" width="20.7109375" customWidth="1"/>
    <col min="10" max="10" width="11.28515625" customWidth="1"/>
    <col min="11" max="11" width="8.5703125" customWidth="1"/>
    <col min="12" max="12" width="11.85546875" customWidth="1"/>
    <col min="13" max="26" width="8.5703125" customWidth="1"/>
  </cols>
  <sheetData>
    <row r="1" spans="1:14" ht="12.75" customHeight="1" x14ac:dyDescent="0.4">
      <c r="A1" s="10"/>
      <c r="B1" s="10"/>
      <c r="C1" s="10"/>
      <c r="D1" s="10"/>
      <c r="E1" s="11" t="s">
        <v>27</v>
      </c>
      <c r="F1" s="11"/>
      <c r="G1" s="11"/>
      <c r="H1" s="10"/>
      <c r="I1" s="10"/>
      <c r="J1" s="10"/>
    </row>
    <row r="2" spans="1:14" ht="12.75" customHeight="1" x14ac:dyDescent="0.35">
      <c r="A2" s="10"/>
      <c r="B2" s="10"/>
      <c r="C2" s="10"/>
      <c r="D2" s="10"/>
      <c r="E2" s="10"/>
      <c r="F2" s="10"/>
      <c r="G2" s="12" t="s">
        <v>28</v>
      </c>
      <c r="H2" s="13"/>
      <c r="I2" s="13"/>
      <c r="J2" s="10"/>
    </row>
    <row r="3" spans="1:14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4" ht="12.75" customHeight="1" x14ac:dyDescent="0.25">
      <c r="A4" s="10"/>
      <c r="B4" s="10"/>
      <c r="C4" s="10"/>
      <c r="D4" s="10"/>
      <c r="E4" s="56" t="s">
        <v>108</v>
      </c>
      <c r="F4" s="57"/>
      <c r="G4" s="57"/>
      <c r="H4" s="57"/>
      <c r="I4" s="57"/>
      <c r="J4" s="57"/>
    </row>
    <row r="5" spans="1:14" ht="13.5" customHeight="1" x14ac:dyDescent="0.25">
      <c r="A5" s="10"/>
      <c r="B5" s="10"/>
      <c r="C5" s="10"/>
      <c r="D5" s="10"/>
      <c r="E5" s="14"/>
      <c r="F5" s="15"/>
      <c r="G5" s="15"/>
      <c r="H5" s="15"/>
      <c r="I5" s="15"/>
      <c r="J5" s="15"/>
    </row>
    <row r="6" spans="1:14" ht="12.75" customHeight="1" x14ac:dyDescent="0.2">
      <c r="A6" s="10"/>
      <c r="B6" s="10"/>
      <c r="C6" s="10"/>
      <c r="D6" s="10"/>
      <c r="E6" s="16" t="s">
        <v>29</v>
      </c>
      <c r="F6" s="17"/>
      <c r="G6" s="18"/>
      <c r="H6" s="17"/>
      <c r="I6" s="17"/>
      <c r="J6" s="10"/>
      <c r="K6" s="19" t="s">
        <v>30</v>
      </c>
      <c r="L6" s="19"/>
      <c r="M6" s="19"/>
      <c r="N6" s="19"/>
    </row>
    <row r="7" spans="1:14" ht="12.75" customHeight="1" x14ac:dyDescent="0.2">
      <c r="A7" s="20" t="s">
        <v>31</v>
      </c>
      <c r="B7" s="10"/>
      <c r="C7" s="10"/>
      <c r="D7" s="10"/>
      <c r="E7" s="16" t="s">
        <v>32</v>
      </c>
      <c r="F7" s="21"/>
      <c r="G7" s="22"/>
      <c r="H7" s="21"/>
      <c r="I7" s="21"/>
      <c r="J7" s="10"/>
    </row>
    <row r="8" spans="1:14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4" ht="12.75" customHeight="1" x14ac:dyDescent="0.2">
      <c r="A9" s="20" t="s">
        <v>33</v>
      </c>
      <c r="B9" s="10"/>
      <c r="C9" s="10"/>
      <c r="D9" s="10"/>
      <c r="E9" s="20" t="s">
        <v>34</v>
      </c>
      <c r="F9" s="10"/>
      <c r="G9" s="15" t="s">
        <v>35</v>
      </c>
      <c r="H9" s="10"/>
      <c r="I9" s="10"/>
      <c r="J9" s="10"/>
    </row>
    <row r="10" spans="1:14" ht="12.75" customHeight="1" x14ac:dyDescent="0.2">
      <c r="A10" s="10"/>
      <c r="B10" s="10"/>
      <c r="C10" s="10"/>
      <c r="D10" s="10"/>
      <c r="E10" s="20" t="s">
        <v>36</v>
      </c>
      <c r="F10" s="10"/>
      <c r="G10" s="23" t="s">
        <v>37</v>
      </c>
      <c r="H10" s="10"/>
      <c r="I10" s="10"/>
      <c r="J10" s="10"/>
    </row>
    <row r="11" spans="1:14" ht="12.75" customHeight="1" x14ac:dyDescent="0.2">
      <c r="A11" s="24" t="s">
        <v>38</v>
      </c>
      <c r="B11" s="25" t="s">
        <v>39</v>
      </c>
      <c r="C11" s="26" t="s">
        <v>40</v>
      </c>
      <c r="D11" s="10"/>
      <c r="E11" s="10"/>
      <c r="F11" s="10"/>
      <c r="G11" s="15" t="s">
        <v>41</v>
      </c>
      <c r="H11" s="10"/>
      <c r="I11" s="15" t="s">
        <v>42</v>
      </c>
      <c r="J11" s="10"/>
    </row>
    <row r="12" spans="1:14" ht="12.75" customHeight="1" x14ac:dyDescent="0.2">
      <c r="A12" s="27"/>
      <c r="B12" s="28"/>
      <c r="C12" s="29" t="s">
        <v>43</v>
      </c>
      <c r="D12" s="10"/>
      <c r="E12" s="10"/>
      <c r="F12" s="10"/>
      <c r="G12" s="15" t="s">
        <v>44</v>
      </c>
      <c r="H12" s="10"/>
      <c r="I12" s="15" t="s">
        <v>45</v>
      </c>
      <c r="J12" s="10"/>
    </row>
    <row r="13" spans="1:14" ht="12.75" customHeight="1" x14ac:dyDescent="0.2">
      <c r="A13" s="30" t="s">
        <v>46</v>
      </c>
      <c r="B13" s="31" t="s">
        <v>47</v>
      </c>
      <c r="C13" s="32">
        <v>3.4</v>
      </c>
      <c r="D13" s="10"/>
      <c r="E13" s="33" t="s">
        <v>48</v>
      </c>
      <c r="F13" s="10"/>
      <c r="G13" s="10"/>
      <c r="H13" s="10"/>
      <c r="I13" s="10"/>
      <c r="J13" s="10"/>
    </row>
    <row r="14" spans="1:14" ht="12.75" customHeight="1" x14ac:dyDescent="0.2">
      <c r="A14" s="30" t="s">
        <v>49</v>
      </c>
      <c r="B14" s="31" t="s">
        <v>47</v>
      </c>
      <c r="C14" s="34">
        <v>1.92</v>
      </c>
      <c r="D14" s="10"/>
      <c r="E14" s="10"/>
      <c r="F14" s="10"/>
      <c r="G14" s="31" t="s">
        <v>50</v>
      </c>
      <c r="H14" s="10"/>
      <c r="I14" s="31" t="s">
        <v>50</v>
      </c>
      <c r="J14" s="10"/>
    </row>
    <row r="15" spans="1:14" ht="12.75" customHeight="1" x14ac:dyDescent="0.2">
      <c r="A15" s="30" t="s">
        <v>51</v>
      </c>
      <c r="B15" s="31" t="s">
        <v>52</v>
      </c>
      <c r="C15" s="34">
        <v>5.15</v>
      </c>
      <c r="D15" s="10"/>
      <c r="E15" s="10" t="s">
        <v>53</v>
      </c>
      <c r="F15" s="31" t="s">
        <v>54</v>
      </c>
      <c r="G15" s="23">
        <v>1</v>
      </c>
      <c r="H15" s="31"/>
      <c r="I15" s="23"/>
      <c r="J15" s="31"/>
    </row>
    <row r="16" spans="1:14" ht="12.75" customHeight="1" x14ac:dyDescent="0.2">
      <c r="A16" s="30" t="s">
        <v>55</v>
      </c>
      <c r="B16" s="31" t="s">
        <v>56</v>
      </c>
      <c r="C16" s="34">
        <v>1.58</v>
      </c>
      <c r="D16" s="10"/>
      <c r="E16" s="10" t="s">
        <v>57</v>
      </c>
      <c r="F16" s="31"/>
      <c r="G16" s="23"/>
      <c r="H16" s="31"/>
      <c r="I16" s="23"/>
      <c r="J16" s="31"/>
    </row>
    <row r="17" spans="1:14" ht="12.75" customHeight="1" x14ac:dyDescent="0.2">
      <c r="A17" s="30" t="s">
        <v>58</v>
      </c>
      <c r="B17" s="31" t="s">
        <v>52</v>
      </c>
      <c r="C17" s="34">
        <v>5.4</v>
      </c>
      <c r="D17" s="10"/>
      <c r="E17" s="10" t="s">
        <v>59</v>
      </c>
      <c r="F17" s="31" t="s">
        <v>54</v>
      </c>
      <c r="G17" s="35"/>
      <c r="H17" s="31"/>
      <c r="I17" s="35"/>
      <c r="J17" s="31"/>
    </row>
    <row r="18" spans="1:14" ht="12.75" customHeight="1" x14ac:dyDescent="0.2">
      <c r="A18" s="30" t="s">
        <v>60</v>
      </c>
      <c r="B18" s="31" t="s">
        <v>52</v>
      </c>
      <c r="C18" s="32">
        <v>5.28</v>
      </c>
      <c r="D18" s="10"/>
      <c r="E18" s="10" t="s">
        <v>61</v>
      </c>
      <c r="F18" s="31" t="s">
        <v>54</v>
      </c>
      <c r="G18" s="35"/>
      <c r="H18" s="31"/>
      <c r="I18" s="35"/>
      <c r="J18" s="31"/>
      <c r="K18" s="36" t="s">
        <v>62</v>
      </c>
      <c r="L18" s="36"/>
      <c r="M18" s="36"/>
      <c r="N18" s="36"/>
    </row>
    <row r="19" spans="1:14" ht="12.75" customHeight="1" x14ac:dyDescent="0.2">
      <c r="A19" s="37" t="s">
        <v>63</v>
      </c>
      <c r="B19" s="28" t="s">
        <v>52</v>
      </c>
      <c r="C19" s="29">
        <v>3.02</v>
      </c>
      <c r="D19" s="10"/>
      <c r="E19" s="10" t="s">
        <v>64</v>
      </c>
      <c r="F19" s="31" t="s">
        <v>54</v>
      </c>
      <c r="G19" s="38"/>
      <c r="H19" s="31"/>
      <c r="I19" s="35"/>
      <c r="J19" s="31"/>
    </row>
    <row r="20" spans="1:14" ht="12.75" customHeight="1" x14ac:dyDescent="0.2">
      <c r="A20" s="10"/>
      <c r="B20" s="10"/>
      <c r="C20" s="10">
        <v>1.83</v>
      </c>
      <c r="D20" s="10"/>
      <c r="E20" s="10" t="s">
        <v>65</v>
      </c>
      <c r="F20" s="31" t="s">
        <v>54</v>
      </c>
      <c r="G20" s="35"/>
      <c r="H20" s="31"/>
      <c r="I20" s="35"/>
      <c r="J20" s="31"/>
    </row>
    <row r="21" spans="1:14" ht="12.75" customHeight="1" x14ac:dyDescent="0.2">
      <c r="A21" s="10"/>
      <c r="B21" s="10"/>
      <c r="C21" s="10"/>
      <c r="D21" s="10"/>
      <c r="E21" s="10" t="s">
        <v>66</v>
      </c>
      <c r="F21" s="31" t="s">
        <v>54</v>
      </c>
      <c r="G21" s="35"/>
      <c r="H21" s="31"/>
      <c r="I21" s="35"/>
      <c r="J21" s="31"/>
    </row>
    <row r="22" spans="1:14" ht="12.75" customHeight="1" x14ac:dyDescent="0.2">
      <c r="A22" s="20" t="s">
        <v>67</v>
      </c>
      <c r="B22" s="10"/>
      <c r="C22" s="10"/>
      <c r="D22" s="10"/>
      <c r="E22" s="10"/>
      <c r="F22" s="10"/>
      <c r="G22" s="31"/>
      <c r="H22" s="31"/>
      <c r="I22" s="31"/>
      <c r="J22" s="31"/>
    </row>
    <row r="23" spans="1:14" ht="12.75" customHeight="1" x14ac:dyDescent="0.2">
      <c r="A23" s="10"/>
      <c r="B23" s="10"/>
      <c r="C23" s="10"/>
      <c r="D23" s="10"/>
      <c r="E23" s="20" t="s">
        <v>68</v>
      </c>
      <c r="F23" s="10"/>
      <c r="G23" s="31" t="s">
        <v>69</v>
      </c>
      <c r="H23" s="31"/>
      <c r="I23" s="31" t="s">
        <v>69</v>
      </c>
      <c r="J23" s="31"/>
    </row>
    <row r="24" spans="1:14" ht="12.75" customHeight="1" x14ac:dyDescent="0.2">
      <c r="A24" s="39" t="s">
        <v>70</v>
      </c>
      <c r="B24" s="25" t="s">
        <v>71</v>
      </c>
      <c r="C24" s="26" t="s">
        <v>40</v>
      </c>
      <c r="D24" s="10"/>
      <c r="E24" s="10" t="s">
        <v>72</v>
      </c>
      <c r="F24" s="10"/>
      <c r="G24" s="31" t="s">
        <v>73</v>
      </c>
      <c r="H24" s="31"/>
      <c r="I24" s="31" t="s">
        <v>73</v>
      </c>
      <c r="J24" s="31"/>
    </row>
    <row r="25" spans="1:14" ht="12.75" customHeight="1" x14ac:dyDescent="0.2">
      <c r="A25" s="37"/>
      <c r="B25" s="28" t="s">
        <v>74</v>
      </c>
      <c r="C25" s="29" t="s">
        <v>75</v>
      </c>
      <c r="D25" s="10"/>
      <c r="E25" s="31" t="s">
        <v>76</v>
      </c>
      <c r="F25" s="31" t="s">
        <v>54</v>
      </c>
      <c r="G25" s="23">
        <v>1</v>
      </c>
      <c r="H25" s="31"/>
      <c r="I25" s="23"/>
      <c r="J25" s="31"/>
    </row>
    <row r="26" spans="1:14" ht="12.75" customHeight="1" x14ac:dyDescent="0.2">
      <c r="A26" s="30"/>
      <c r="B26" s="31" t="s">
        <v>76</v>
      </c>
      <c r="C26" s="32">
        <v>1</v>
      </c>
      <c r="D26" s="10"/>
      <c r="E26" s="31">
        <v>1</v>
      </c>
      <c r="F26" s="31" t="s">
        <v>54</v>
      </c>
      <c r="G26" s="40"/>
      <c r="H26" s="31"/>
      <c r="I26" s="23"/>
      <c r="J26" s="31"/>
    </row>
    <row r="27" spans="1:14" ht="12.75" customHeight="1" x14ac:dyDescent="0.2">
      <c r="A27" s="30"/>
      <c r="B27" s="31">
        <v>1</v>
      </c>
      <c r="C27" s="34">
        <v>1.4</v>
      </c>
      <c r="D27" s="10"/>
      <c r="E27" s="41" t="s">
        <v>77</v>
      </c>
      <c r="F27" s="31" t="s">
        <v>54</v>
      </c>
      <c r="G27" s="23"/>
      <c r="H27" s="31"/>
      <c r="I27" s="23"/>
      <c r="J27" s="31"/>
      <c r="K27" s="36" t="s">
        <v>78</v>
      </c>
      <c r="L27" s="36"/>
      <c r="M27" s="36"/>
      <c r="N27" s="36"/>
    </row>
    <row r="28" spans="1:14" ht="12.75" customHeight="1" x14ac:dyDescent="0.2">
      <c r="A28" s="30"/>
      <c r="B28" s="41" t="s">
        <v>77</v>
      </c>
      <c r="C28" s="34">
        <v>2.8</v>
      </c>
      <c r="D28" s="10"/>
      <c r="E28" s="31">
        <v>2</v>
      </c>
      <c r="F28" s="31" t="s">
        <v>54</v>
      </c>
      <c r="G28" s="40"/>
      <c r="H28" s="31"/>
      <c r="I28" s="23"/>
      <c r="J28" s="31"/>
      <c r="K28" s="36" t="s">
        <v>79</v>
      </c>
      <c r="L28" s="36"/>
      <c r="M28" s="36"/>
      <c r="N28" s="36"/>
    </row>
    <row r="29" spans="1:14" ht="12.75" customHeight="1" x14ac:dyDescent="0.2">
      <c r="A29" s="30"/>
      <c r="B29" s="31">
        <v>2</v>
      </c>
      <c r="C29" s="34">
        <v>6.4</v>
      </c>
      <c r="D29" s="10"/>
      <c r="E29" s="31">
        <v>3</v>
      </c>
      <c r="F29" s="31" t="s">
        <v>54</v>
      </c>
      <c r="G29" s="23"/>
      <c r="H29" s="31"/>
      <c r="I29" s="23"/>
      <c r="J29" s="31"/>
    </row>
    <row r="30" spans="1:14" ht="12.75" customHeight="1" x14ac:dyDescent="0.2">
      <c r="A30" s="30"/>
      <c r="B30" s="31">
        <v>3</v>
      </c>
      <c r="C30" s="32">
        <v>12.8</v>
      </c>
      <c r="D30" s="10"/>
      <c r="E30" s="31">
        <v>4</v>
      </c>
      <c r="F30" s="31" t="s">
        <v>54</v>
      </c>
      <c r="G30" s="23"/>
      <c r="H30" s="31"/>
      <c r="I30" s="23"/>
      <c r="J30" s="31"/>
    </row>
    <row r="31" spans="1:14" ht="12.75" customHeight="1" x14ac:dyDescent="0.2">
      <c r="A31" s="30"/>
      <c r="B31" s="31">
        <v>4</v>
      </c>
      <c r="C31" s="34">
        <v>20</v>
      </c>
      <c r="D31" s="10"/>
      <c r="E31" s="31">
        <v>6</v>
      </c>
      <c r="F31" s="31" t="s">
        <v>54</v>
      </c>
      <c r="G31" s="23"/>
      <c r="H31" s="31"/>
      <c r="I31" s="23"/>
      <c r="J31" s="31"/>
    </row>
    <row r="32" spans="1:14" ht="12.75" customHeight="1" x14ac:dyDescent="0.2">
      <c r="A32" s="30"/>
      <c r="B32" s="31">
        <v>6</v>
      </c>
      <c r="C32" s="34">
        <v>40</v>
      </c>
      <c r="D32" s="10"/>
      <c r="E32" s="31">
        <v>8</v>
      </c>
      <c r="F32" s="31" t="s">
        <v>54</v>
      </c>
      <c r="G32" s="23"/>
      <c r="H32" s="31"/>
      <c r="I32" s="23"/>
      <c r="J32" s="31"/>
    </row>
    <row r="33" spans="1:15" ht="12.75" customHeight="1" x14ac:dyDescent="0.2">
      <c r="A33" s="30"/>
      <c r="B33" s="31">
        <v>8</v>
      </c>
      <c r="C33" s="34">
        <v>64</v>
      </c>
      <c r="D33" s="10"/>
      <c r="E33" s="31">
        <v>10</v>
      </c>
      <c r="F33" s="31" t="s">
        <v>54</v>
      </c>
      <c r="G33" s="23"/>
      <c r="H33" s="31"/>
      <c r="I33" s="23"/>
      <c r="J33" s="31"/>
    </row>
    <row r="34" spans="1:15" ht="12.75" customHeight="1" x14ac:dyDescent="0.2">
      <c r="A34" s="37"/>
      <c r="B34" s="28">
        <v>10</v>
      </c>
      <c r="C34" s="29">
        <v>92</v>
      </c>
      <c r="D34" s="10"/>
      <c r="E34" s="10"/>
      <c r="F34" s="10"/>
      <c r="G34" s="31"/>
      <c r="H34" s="31"/>
      <c r="I34" s="31"/>
      <c r="J34" s="31"/>
    </row>
    <row r="35" spans="1:15" ht="12.75" customHeight="1" x14ac:dyDescent="0.2">
      <c r="A35" s="10"/>
      <c r="B35" s="10"/>
      <c r="C35" s="10"/>
      <c r="D35" s="10"/>
      <c r="E35" s="10"/>
      <c r="F35" s="10"/>
      <c r="G35" s="31" t="s">
        <v>80</v>
      </c>
      <c r="H35" s="31"/>
      <c r="I35" s="31" t="s">
        <v>80</v>
      </c>
      <c r="J35" s="31"/>
    </row>
    <row r="36" spans="1:15" ht="12.75" customHeight="1" x14ac:dyDescent="0.2">
      <c r="A36" s="10"/>
      <c r="B36" s="10"/>
      <c r="C36" s="10"/>
      <c r="D36" s="10"/>
      <c r="E36" s="20" t="s">
        <v>81</v>
      </c>
      <c r="F36" s="10"/>
      <c r="G36" s="31" t="s">
        <v>73</v>
      </c>
      <c r="H36" s="31"/>
      <c r="I36" s="31" t="s">
        <v>73</v>
      </c>
      <c r="J36" s="31"/>
    </row>
    <row r="37" spans="1:15" ht="12.75" customHeight="1" x14ac:dyDescent="0.2">
      <c r="A37" s="20" t="s">
        <v>82</v>
      </c>
      <c r="B37" s="10"/>
      <c r="C37" s="10"/>
      <c r="D37" s="10"/>
      <c r="E37" s="31" t="s">
        <v>76</v>
      </c>
      <c r="F37" s="31" t="s">
        <v>54</v>
      </c>
      <c r="G37" s="23">
        <v>1</v>
      </c>
      <c r="H37" s="31"/>
      <c r="I37" s="23"/>
      <c r="J37" s="31"/>
    </row>
    <row r="38" spans="1:15" ht="12.75" customHeight="1" x14ac:dyDescent="0.2">
      <c r="A38" s="10" t="s">
        <v>83</v>
      </c>
      <c r="B38" s="42" t="s">
        <v>84</v>
      </c>
      <c r="C38" s="10"/>
      <c r="D38" s="10"/>
      <c r="E38" s="31">
        <v>1</v>
      </c>
      <c r="F38" s="31" t="s">
        <v>54</v>
      </c>
      <c r="G38" s="40"/>
      <c r="H38" s="31"/>
      <c r="I38" s="23"/>
      <c r="J38" s="31"/>
    </row>
    <row r="39" spans="1:15" ht="12.75" customHeight="1" x14ac:dyDescent="0.2">
      <c r="A39" s="10" t="s">
        <v>85</v>
      </c>
      <c r="B39" s="43">
        <v>1504</v>
      </c>
      <c r="C39" s="10"/>
      <c r="D39" s="10"/>
      <c r="E39" s="41" t="s">
        <v>77</v>
      </c>
      <c r="F39" s="31" t="s">
        <v>54</v>
      </c>
      <c r="G39" s="23"/>
      <c r="H39" s="31"/>
      <c r="I39" s="23"/>
      <c r="J39" s="31"/>
    </row>
    <row r="40" spans="1:15" ht="12.75" customHeight="1" x14ac:dyDescent="0.2">
      <c r="A40" s="10" t="s">
        <v>86</v>
      </c>
      <c r="B40" s="43">
        <v>1114</v>
      </c>
      <c r="C40" s="10"/>
      <c r="D40" s="10"/>
      <c r="E40" s="31">
        <v>2</v>
      </c>
      <c r="F40" s="31" t="s">
        <v>54</v>
      </c>
      <c r="G40" s="23"/>
      <c r="H40" s="31"/>
      <c r="I40" s="23"/>
      <c r="J40" s="31"/>
      <c r="K40" s="36" t="s">
        <v>87</v>
      </c>
      <c r="L40" s="36"/>
      <c r="M40" s="36"/>
      <c r="N40" s="36"/>
      <c r="O40" s="36"/>
    </row>
    <row r="41" spans="1:15" ht="12.75" customHeight="1" x14ac:dyDescent="0.2">
      <c r="A41" s="10" t="s">
        <v>88</v>
      </c>
      <c r="B41" s="43">
        <v>1221</v>
      </c>
      <c r="C41" s="10"/>
      <c r="D41" s="10"/>
      <c r="E41" s="31">
        <v>3</v>
      </c>
      <c r="F41" s="31" t="s">
        <v>54</v>
      </c>
      <c r="G41" s="23"/>
      <c r="H41" s="31"/>
      <c r="I41" s="23"/>
      <c r="J41" s="31"/>
      <c r="K41" s="36" t="s">
        <v>89</v>
      </c>
      <c r="L41" s="36"/>
      <c r="M41" s="36"/>
      <c r="N41" s="36"/>
      <c r="O41" s="36"/>
    </row>
    <row r="42" spans="1:15" ht="12.75" customHeight="1" x14ac:dyDescent="0.2">
      <c r="A42" s="10" t="s">
        <v>90</v>
      </c>
      <c r="B42" s="43">
        <v>2167</v>
      </c>
      <c r="C42" s="10"/>
      <c r="D42" s="10"/>
      <c r="E42" s="31">
        <v>4</v>
      </c>
      <c r="F42" s="31" t="s">
        <v>54</v>
      </c>
      <c r="G42" s="23"/>
      <c r="H42" s="31"/>
      <c r="I42" s="23"/>
      <c r="J42" s="31"/>
    </row>
    <row r="43" spans="1:15" ht="12.75" customHeight="1" x14ac:dyDescent="0.2">
      <c r="A43" s="10"/>
      <c r="B43" s="10"/>
      <c r="C43" s="10"/>
      <c r="D43" s="10"/>
      <c r="E43" s="31">
        <v>6</v>
      </c>
      <c r="F43" s="31" t="s">
        <v>54</v>
      </c>
      <c r="G43" s="23"/>
      <c r="H43" s="31"/>
      <c r="I43" s="23"/>
      <c r="J43" s="31"/>
    </row>
    <row r="44" spans="1:15" ht="12.75" customHeight="1" x14ac:dyDescent="0.2">
      <c r="A44" s="10" t="s">
        <v>91</v>
      </c>
      <c r="B44" s="31" t="s">
        <v>92</v>
      </c>
      <c r="C44" s="31" t="s">
        <v>93</v>
      </c>
      <c r="D44" s="10"/>
      <c r="E44" s="31">
        <v>8</v>
      </c>
      <c r="F44" s="31" t="s">
        <v>54</v>
      </c>
      <c r="G44" s="23"/>
      <c r="H44" s="31"/>
      <c r="I44" s="23"/>
      <c r="J44" s="31"/>
    </row>
    <row r="45" spans="1:15" ht="12.75" customHeight="1" x14ac:dyDescent="0.2">
      <c r="A45" s="10" t="s">
        <v>85</v>
      </c>
      <c r="B45" s="43">
        <v>913</v>
      </c>
      <c r="C45" s="43">
        <v>735</v>
      </c>
      <c r="D45" s="10"/>
      <c r="E45" s="31">
        <v>10</v>
      </c>
      <c r="F45" s="31" t="s">
        <v>54</v>
      </c>
      <c r="G45" s="23"/>
      <c r="H45" s="31"/>
      <c r="I45" s="23"/>
      <c r="J45" s="31"/>
    </row>
    <row r="46" spans="1:15" ht="12" customHeight="1" x14ac:dyDescent="0.2">
      <c r="A46" s="10" t="s">
        <v>86</v>
      </c>
      <c r="B46" s="43">
        <v>913</v>
      </c>
      <c r="C46" s="43">
        <v>735</v>
      </c>
      <c r="D46" s="10"/>
      <c r="E46" s="10"/>
      <c r="F46" s="10"/>
      <c r="G46" s="31"/>
      <c r="H46" s="31"/>
      <c r="I46" s="31"/>
      <c r="J46" s="31"/>
      <c r="M46" s="3" t="s">
        <v>94</v>
      </c>
      <c r="O46" s="3">
        <v>1424</v>
      </c>
    </row>
    <row r="47" spans="1:15" ht="11.25" customHeight="1" x14ac:dyDescent="0.2">
      <c r="A47" s="10" t="s">
        <v>88</v>
      </c>
      <c r="B47" s="43">
        <v>1221</v>
      </c>
      <c r="C47" s="43">
        <v>1221</v>
      </c>
      <c r="D47" s="10"/>
      <c r="E47" s="10"/>
      <c r="F47" s="10"/>
      <c r="G47" s="31"/>
      <c r="H47" s="31"/>
      <c r="I47" s="31"/>
      <c r="J47" s="31"/>
      <c r="L47" s="3" t="s">
        <v>95</v>
      </c>
    </row>
    <row r="48" spans="1:15" ht="12.75" customHeight="1" x14ac:dyDescent="0.2">
      <c r="A48" s="10" t="s">
        <v>90</v>
      </c>
      <c r="B48" s="43">
        <v>2167</v>
      </c>
      <c r="C48" s="43">
        <v>2167</v>
      </c>
      <c r="D48" s="10"/>
      <c r="E48" s="20" t="s">
        <v>96</v>
      </c>
      <c r="F48" s="10"/>
      <c r="G48" s="31"/>
      <c r="H48" s="31"/>
      <c r="I48" s="31"/>
      <c r="J48" s="15" t="s">
        <v>97</v>
      </c>
    </row>
    <row r="49" spans="1:15" ht="12.75" customHeight="1" x14ac:dyDescent="0.2">
      <c r="A49" s="10"/>
      <c r="B49" s="10"/>
      <c r="C49" s="10"/>
      <c r="D49" s="10"/>
      <c r="E49" s="10" t="s">
        <v>98</v>
      </c>
      <c r="F49" s="10"/>
      <c r="G49" s="44">
        <f>((G15*C13)+(G16*C14)+(G17*C15)+(G18*C16)+(G19*C17)+(G20*C18)+(G21*C19))*IF(direction="W",B45,IF(direction="E",B46,0))</f>
        <v>3104.2</v>
      </c>
      <c r="H49" s="44"/>
      <c r="I49" s="44">
        <f>((I15*C13)+(I17*C14)+(I18*C15)+(I19*C17)+(I20*C18)+(I21*C19))*B45</f>
        <v>0</v>
      </c>
      <c r="J49" s="45">
        <f t="shared" ref="J49:J51" si="0">G49-I49</f>
        <v>3104.2</v>
      </c>
      <c r="L49" s="3">
        <f t="shared" ref="L49:L51" si="1">G49/$G$52</f>
        <v>0.47814300237207724</v>
      </c>
      <c r="O49" s="46">
        <f t="shared" ref="O49:O51" si="2">L49*$O$46</f>
        <v>680.87563537783797</v>
      </c>
    </row>
    <row r="50" spans="1:15" ht="12.75" customHeight="1" x14ac:dyDescent="0.2">
      <c r="A50" s="10"/>
      <c r="B50" s="10"/>
      <c r="C50" s="10"/>
      <c r="D50" s="10"/>
      <c r="E50" s="10" t="s">
        <v>88</v>
      </c>
      <c r="F50" s="10"/>
      <c r="G50" s="44">
        <f>((G25*C26)+(G26*C27)+(G27*C28)+(G28*C29)+(G29*C30)+(G30*C31)+(G31*C32)+(G32*C33)+(G33*C34))*B47</f>
        <v>1221</v>
      </c>
      <c r="H50" s="44"/>
      <c r="I50" s="44">
        <f>((I25*C26)+(I26*C27)+(I27*C28)+(I28*C29)+(I29*C30)+(I30*C31)+(I31*C32)+(I32*C33)+(I33*C34))*B47</f>
        <v>0</v>
      </c>
      <c r="J50" s="45">
        <f t="shared" si="0"/>
        <v>1221</v>
      </c>
      <c r="L50" s="3">
        <f t="shared" si="1"/>
        <v>0.18807184005421893</v>
      </c>
      <c r="O50" s="46">
        <f t="shared" si="2"/>
        <v>267.81430023720776</v>
      </c>
    </row>
    <row r="51" spans="1:15" ht="12.75" customHeight="1" x14ac:dyDescent="0.2">
      <c r="A51" s="10" t="s">
        <v>99</v>
      </c>
      <c r="B51" s="10"/>
      <c r="C51" s="10"/>
      <c r="D51" s="10"/>
      <c r="E51" s="10" t="s">
        <v>90</v>
      </c>
      <c r="F51" s="10"/>
      <c r="G51" s="47">
        <f>((G37*C26)+(G38*C27)+(G39*C28)+(G40*C29)+(G41*C30)+(G42*C31)+(G43*C32)+(G44*C33)+(G45*C34))*B48</f>
        <v>2167</v>
      </c>
      <c r="H51" s="44"/>
      <c r="I51" s="47">
        <f>((I37*C26)+(I38*C27)+(I39*C28)+(I40*C29)+(I41*C30)+(I42*C31)+(I43*C32)+(I44*C33)+(I45*C34))*B48</f>
        <v>0</v>
      </c>
      <c r="J51" s="48">
        <f t="shared" si="0"/>
        <v>2167</v>
      </c>
      <c r="L51" s="3">
        <f t="shared" si="1"/>
        <v>0.33378515757370386</v>
      </c>
      <c r="O51" s="46">
        <f t="shared" si="2"/>
        <v>475.31006438495427</v>
      </c>
    </row>
    <row r="52" spans="1:15" ht="12.75" customHeight="1" x14ac:dyDescent="0.2">
      <c r="A52" s="10" t="s">
        <v>100</v>
      </c>
      <c r="B52" s="10"/>
      <c r="C52" s="10"/>
      <c r="D52" s="10"/>
      <c r="E52" s="10" t="s">
        <v>101</v>
      </c>
      <c r="F52" s="49"/>
      <c r="G52" s="44">
        <f>SUM(G49:G51)</f>
        <v>6492.2</v>
      </c>
      <c r="H52" s="44"/>
      <c r="I52" s="44">
        <f t="shared" ref="I52:J52" si="3">SUM(I49:I51)</f>
        <v>0</v>
      </c>
      <c r="J52" s="45">
        <f t="shared" si="3"/>
        <v>6492.2</v>
      </c>
    </row>
    <row r="53" spans="1:15" ht="12.75" customHeight="1" x14ac:dyDescent="0.2">
      <c r="A53" s="10" t="s">
        <v>102</v>
      </c>
      <c r="B53" s="10"/>
      <c r="C53" s="10"/>
      <c r="D53" s="10"/>
      <c r="E53" s="10"/>
      <c r="F53" s="10"/>
      <c r="G53" s="31"/>
      <c r="H53" s="31"/>
      <c r="I53" s="31"/>
      <c r="J53" s="31"/>
    </row>
    <row r="54" spans="1:15" ht="12.75" customHeight="1" x14ac:dyDescent="0.2">
      <c r="A54" s="10" t="s">
        <v>103</v>
      </c>
      <c r="B54" s="10"/>
      <c r="C54" s="10"/>
      <c r="D54" s="10"/>
      <c r="E54" s="10" t="s">
        <v>104</v>
      </c>
      <c r="F54" s="10"/>
      <c r="G54" s="10"/>
      <c r="H54" s="10"/>
      <c r="I54" s="10"/>
      <c r="J54" s="10"/>
    </row>
    <row r="55" spans="1:15" ht="12.75" customHeight="1" x14ac:dyDescent="0.2">
      <c r="A55" s="10"/>
      <c r="B55" s="10"/>
      <c r="C55" s="10"/>
      <c r="D55" s="10"/>
      <c r="E55" s="10" t="s">
        <v>105</v>
      </c>
      <c r="F55" s="10"/>
      <c r="G55" s="10"/>
      <c r="H55" s="10"/>
      <c r="I55" s="10"/>
      <c r="J55" s="10"/>
    </row>
    <row r="56" spans="1:15" ht="12.75" customHeight="1" x14ac:dyDescent="0.2">
      <c r="A56" s="10"/>
      <c r="B56" s="10"/>
      <c r="C56" s="10"/>
      <c r="D56" s="10"/>
      <c r="E56" s="10" t="s">
        <v>106</v>
      </c>
      <c r="F56" s="10"/>
      <c r="G56" s="10"/>
      <c r="H56" s="10"/>
      <c r="I56" s="10"/>
      <c r="J56" s="10"/>
    </row>
    <row r="57" spans="1:15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5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5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5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5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5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5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5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spans="1:10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</row>
    <row r="145" spans="1:10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</row>
    <row r="146" spans="1:10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10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</row>
    <row r="158" spans="1:10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spans="1:10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</row>
    <row r="160" spans="1:10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</row>
    <row r="163" spans="1:10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</row>
    <row r="164" spans="1:10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</row>
    <row r="165" spans="1:10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</row>
    <row r="166" spans="1:10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10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10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</row>
    <row r="172" spans="1:10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</row>
    <row r="174" spans="1:10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ht="12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ht="12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ht="12.75" customHeight="1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</sheetData>
  <mergeCells count="1">
    <mergeCell ref="E4:J4"/>
  </mergeCells>
  <pageMargins left="0.75" right="0.75" top="1" bottom="1" header="0" footer="0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5703125" defaultRowHeight="15" customHeight="1" x14ac:dyDescent="0.2"/>
  <cols>
    <col min="1" max="1" width="20.7109375" customWidth="1"/>
    <col min="2" max="2" width="18" customWidth="1"/>
    <col min="3" max="3" width="12.140625" customWidth="1"/>
    <col min="4" max="4" width="13.7109375" customWidth="1"/>
    <col min="5" max="5" width="14.140625" customWidth="1"/>
    <col min="6" max="26" width="8.5703125" customWidth="1"/>
  </cols>
  <sheetData>
    <row r="1" spans="1:6" ht="12.75" customHeight="1" x14ac:dyDescent="0.2">
      <c r="A1" s="16" t="s">
        <v>107</v>
      </c>
      <c r="B1" s="50">
        <f>Calc!G6</f>
        <v>0</v>
      </c>
      <c r="C1" s="4"/>
    </row>
    <row r="2" spans="1:6" ht="12.75" customHeight="1" x14ac:dyDescent="0.2">
      <c r="A2" s="16" t="s">
        <v>32</v>
      </c>
      <c r="B2" s="51">
        <f>(Calc!G7)</f>
        <v>0</v>
      </c>
      <c r="C2" s="52"/>
    </row>
    <row r="3" spans="1:6" ht="12.75" customHeight="1" x14ac:dyDescent="0.2">
      <c r="F3" s="2"/>
    </row>
    <row r="4" spans="1:6" ht="12.75" customHeight="1" x14ac:dyDescent="0.2">
      <c r="A4" s="5" t="s">
        <v>2</v>
      </c>
      <c r="B4" s="4"/>
      <c r="C4" s="4"/>
      <c r="D4" s="4"/>
    </row>
    <row r="5" spans="1:6" ht="12.75" customHeight="1" x14ac:dyDescent="0.2">
      <c r="A5" s="5" t="s">
        <v>3</v>
      </c>
      <c r="B5" s="4"/>
      <c r="C5" s="4"/>
      <c r="D5" s="4"/>
      <c r="E5" s="53"/>
      <c r="F5" s="53"/>
    </row>
    <row r="6" spans="1:6" ht="12.75" customHeight="1" x14ac:dyDescent="0.2">
      <c r="A6" s="5" t="s">
        <v>4</v>
      </c>
      <c r="B6" s="4"/>
      <c r="C6" s="4"/>
      <c r="D6" s="4"/>
      <c r="E6" s="53"/>
      <c r="F6" s="53"/>
    </row>
    <row r="7" spans="1:6" ht="12.75" customHeight="1" x14ac:dyDescent="0.2">
      <c r="A7" s="5" t="s">
        <v>5</v>
      </c>
      <c r="B7" s="4"/>
      <c r="C7" s="4"/>
      <c r="D7" s="4"/>
      <c r="E7" s="53"/>
      <c r="F7" s="53"/>
    </row>
    <row r="8" spans="1:6" ht="12.75" customHeight="1" x14ac:dyDescent="0.2">
      <c r="A8" s="5" t="s">
        <v>6</v>
      </c>
      <c r="B8" s="4"/>
      <c r="C8" s="4"/>
      <c r="D8" s="4"/>
      <c r="E8" s="53"/>
      <c r="F8" s="53"/>
    </row>
    <row r="9" spans="1:6" ht="12.75" customHeight="1" x14ac:dyDescent="0.2">
      <c r="A9" s="5" t="s">
        <v>7</v>
      </c>
      <c r="B9" s="4"/>
      <c r="C9" s="4"/>
      <c r="D9" s="4"/>
      <c r="E9" s="53"/>
      <c r="F9" s="53"/>
    </row>
    <row r="10" spans="1:6" ht="12.75" customHeight="1" x14ac:dyDescent="0.2">
      <c r="E10" s="53"/>
      <c r="F10" s="53"/>
    </row>
    <row r="11" spans="1:6" ht="12.75" customHeight="1" x14ac:dyDescent="0.2">
      <c r="A11" s="3" t="s">
        <v>8</v>
      </c>
    </row>
    <row r="12" spans="1:6" ht="12.75" customHeight="1" x14ac:dyDescent="0.2">
      <c r="A12" s="5" t="s">
        <v>9</v>
      </c>
      <c r="B12" s="54" t="str">
        <f>IF(direction="E", "EAST"," ")</f>
        <v xml:space="preserve"> </v>
      </c>
    </row>
    <row r="13" spans="1:6" ht="12.75" customHeight="1" x14ac:dyDescent="0.2">
      <c r="A13" s="5" t="s">
        <v>10</v>
      </c>
      <c r="B13" s="54" t="str">
        <f>IF(direction="W", "WEST"," ")</f>
        <v>WEST</v>
      </c>
    </row>
    <row r="14" spans="1:6" ht="12.75" customHeight="1" x14ac:dyDescent="0.2"/>
    <row r="15" spans="1:6" ht="12.75" customHeight="1" x14ac:dyDescent="0.2">
      <c r="B15" s="7" t="s">
        <v>11</v>
      </c>
      <c r="C15" s="7" t="s">
        <v>12</v>
      </c>
      <c r="D15" s="7" t="s">
        <v>13</v>
      </c>
      <c r="E15" s="7" t="s">
        <v>14</v>
      </c>
    </row>
    <row r="16" spans="1:6" ht="12.75" customHeight="1" x14ac:dyDescent="0.2"/>
    <row r="17" spans="1:5" ht="12.75" customHeight="1" x14ac:dyDescent="0.2">
      <c r="A17" s="8" t="s">
        <v>15</v>
      </c>
      <c r="B17" s="3" t="s">
        <v>16</v>
      </c>
    </row>
    <row r="18" spans="1:5" ht="12.75" customHeight="1" x14ac:dyDescent="0.2">
      <c r="A18" s="8"/>
    </row>
    <row r="19" spans="1:5" ht="12.75" customHeight="1" x14ac:dyDescent="0.2">
      <c r="A19" s="8"/>
      <c r="B19" s="9">
        <f>Calc!G50</f>
        <v>1221</v>
      </c>
      <c r="C19" s="9">
        <f>Calc!G51</f>
        <v>2167</v>
      </c>
      <c r="D19" s="9">
        <f>Calc!G49</f>
        <v>3104.2</v>
      </c>
      <c r="E19" s="55">
        <f>SUM(B19:D19)</f>
        <v>6492.2</v>
      </c>
    </row>
    <row r="20" spans="1:5" ht="12.75" customHeight="1" x14ac:dyDescent="0.2">
      <c r="A20" s="8"/>
    </row>
    <row r="21" spans="1:5" ht="12.75" customHeight="1" x14ac:dyDescent="0.2">
      <c r="A21" s="8" t="s">
        <v>17</v>
      </c>
      <c r="B21" s="3" t="s">
        <v>18</v>
      </c>
    </row>
    <row r="22" spans="1:5" ht="12.75" customHeight="1" x14ac:dyDescent="0.2">
      <c r="A22" s="8"/>
    </row>
    <row r="23" spans="1:5" ht="12.75" customHeight="1" x14ac:dyDescent="0.2">
      <c r="A23" s="8"/>
      <c r="B23" s="9">
        <f t="shared" ref="B23:D23" si="0">B19</f>
        <v>1221</v>
      </c>
      <c r="C23" s="9">
        <f t="shared" si="0"/>
        <v>2167</v>
      </c>
      <c r="D23" s="9">
        <f t="shared" si="0"/>
        <v>3104.2</v>
      </c>
      <c r="E23" s="55">
        <f>SUM(B23:D23)</f>
        <v>6492.2</v>
      </c>
    </row>
    <row r="24" spans="1:5" ht="12.75" customHeight="1" x14ac:dyDescent="0.2">
      <c r="A24" s="8"/>
    </row>
    <row r="25" spans="1:5" ht="12.75" customHeight="1" x14ac:dyDescent="0.2">
      <c r="A25" s="8" t="s">
        <v>19</v>
      </c>
      <c r="B25" s="3" t="s">
        <v>20</v>
      </c>
    </row>
    <row r="26" spans="1:5" ht="12.75" customHeight="1" x14ac:dyDescent="0.2">
      <c r="A26" s="8"/>
    </row>
    <row r="27" spans="1:5" ht="12.75" customHeight="1" x14ac:dyDescent="0.2">
      <c r="A27" s="8"/>
      <c r="B27" s="9">
        <f>Calc!I50</f>
        <v>0</v>
      </c>
      <c r="C27" s="9">
        <f>Calc!I51</f>
        <v>0</v>
      </c>
      <c r="D27" s="9">
        <f>Calc!I49</f>
        <v>0</v>
      </c>
      <c r="E27" s="9">
        <f>SUM(B27:D27)</f>
        <v>0</v>
      </c>
    </row>
    <row r="28" spans="1:5" ht="12.75" customHeight="1" x14ac:dyDescent="0.2">
      <c r="A28" s="8"/>
    </row>
    <row r="29" spans="1:5" ht="12.75" customHeight="1" x14ac:dyDescent="0.2">
      <c r="A29" s="8" t="s">
        <v>21</v>
      </c>
      <c r="B29" s="3" t="s">
        <v>22</v>
      </c>
    </row>
    <row r="30" spans="1:5" ht="12.75" customHeight="1" x14ac:dyDescent="0.2">
      <c r="A30" s="8"/>
    </row>
    <row r="31" spans="1:5" ht="12.75" customHeight="1" x14ac:dyDescent="0.2">
      <c r="A31" s="8"/>
      <c r="B31" s="9">
        <f t="shared" ref="B31:D31" si="1">B23-B27</f>
        <v>1221</v>
      </c>
      <c r="C31" s="9">
        <f t="shared" si="1"/>
        <v>2167</v>
      </c>
      <c r="D31" s="9">
        <f t="shared" si="1"/>
        <v>3104.2</v>
      </c>
      <c r="E31" s="55">
        <f>SUM(B31:D31)</f>
        <v>6492.2</v>
      </c>
    </row>
    <row r="32" spans="1:5" ht="12.75" customHeight="1" x14ac:dyDescent="0.2">
      <c r="A32" s="5" t="s">
        <v>23</v>
      </c>
      <c r="B32" s="3" t="s">
        <v>24</v>
      </c>
    </row>
    <row r="33" spans="1:5" ht="12.75" customHeight="1" x14ac:dyDescent="0.2">
      <c r="A33" s="8"/>
    </row>
    <row r="34" spans="1:5" ht="12.75" customHeight="1" x14ac:dyDescent="0.2">
      <c r="A34" s="8" t="s">
        <v>25</v>
      </c>
      <c r="B34" s="3" t="s">
        <v>26</v>
      </c>
      <c r="E34" s="6"/>
    </row>
    <row r="35" spans="1:5" ht="12.75" customHeight="1" x14ac:dyDescent="0.2"/>
    <row r="36" spans="1:5" ht="12.75" customHeight="1" x14ac:dyDescent="0.2">
      <c r="B36" s="9"/>
      <c r="C36" s="9"/>
      <c r="D36" s="9"/>
      <c r="E36" s="9">
        <f>B36+C36+D36</f>
        <v>0</v>
      </c>
    </row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rintOptions horizontalCentered="1" verticalCentered="1"/>
  <pageMargins left="0.56000000000000005" right="0.51" top="0.5" bottom="1" header="0" footer="0"/>
  <pageSetup orientation="portrait"/>
  <headerFooter>
    <oddHeader>&amp;CIMPACT FEE SUMMARY RECORD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SingleFamily</vt:lpstr>
      <vt:lpstr>Calc</vt:lpstr>
      <vt:lpstr>Receipt</vt:lpstr>
      <vt:lpstr>direction</vt:lpstr>
      <vt:lpstr>Calc!Print_Area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Terrell</dc:creator>
  <cp:lastModifiedBy>Mike Mikeska</cp:lastModifiedBy>
  <cp:lastPrinted>2023-05-31T15:23:23Z</cp:lastPrinted>
  <dcterms:created xsi:type="dcterms:W3CDTF">2004-05-04T21:20:43Z</dcterms:created>
  <dcterms:modified xsi:type="dcterms:W3CDTF">2023-05-31T15:23:55Z</dcterms:modified>
</cp:coreProperties>
</file>